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95" tabRatio="666" activeTab="7"/>
  </bookViews>
  <sheets>
    <sheet name="Терней" sheetId="1" r:id="rId1"/>
    <sheet name="М.Кема" sheetId="2" r:id="rId2"/>
    <sheet name="Амгу" sheetId="3" r:id="rId3"/>
    <sheet name="Максимовка" sheetId="4" r:id="rId4"/>
    <sheet name="Усть-Соболевка" sheetId="5" r:id="rId5"/>
    <sheet name="Светлая" sheetId="6" r:id="rId6"/>
    <sheet name="Перетычиха Единка" sheetId="7" r:id="rId7"/>
    <sheet name="Самарга" sheetId="8" r:id="rId8"/>
    <sheet name="Агзу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TABLE" localSheetId="8">'Агзу'!$A$8:$F$44</definedName>
    <definedName name="TABLE" localSheetId="2">'Амгу'!$A$8:$F$44</definedName>
    <definedName name="TABLE" localSheetId="1">'М.Кема'!$A$8:$F$44</definedName>
    <definedName name="TABLE" localSheetId="3">'Максимовка'!$A$8:$F$44</definedName>
    <definedName name="TABLE" localSheetId="6">'Перетычиха Единка'!$A$8:$F$44</definedName>
    <definedName name="TABLE" localSheetId="7">'Самарга'!$A$8:$F$44</definedName>
    <definedName name="TABLE" localSheetId="5">'Светлая'!$A$8:$F$44</definedName>
    <definedName name="TABLE" localSheetId="0">'Терней'!$A$8:$F$44</definedName>
    <definedName name="TABLE" localSheetId="4">'Усть-Соболевка'!$A$8:$F$44</definedName>
    <definedName name="_xlnm.Print_Titles" localSheetId="8">'Агзу'!$8:$8</definedName>
    <definedName name="_xlnm.Print_Titles" localSheetId="2">'Амгу'!$8:$8</definedName>
    <definedName name="_xlnm.Print_Titles" localSheetId="1">'М.Кема'!$8:$8</definedName>
    <definedName name="_xlnm.Print_Titles" localSheetId="3">'Максимовка'!$8:$8</definedName>
    <definedName name="_xlnm.Print_Titles" localSheetId="6">'Перетычиха Единка'!$8:$8</definedName>
    <definedName name="_xlnm.Print_Titles" localSheetId="7">'Самарга'!$8:$8</definedName>
    <definedName name="_xlnm.Print_Titles" localSheetId="5">'Светлая'!$8:$8</definedName>
    <definedName name="_xlnm.Print_Titles" localSheetId="0">'Терней'!$8:$8</definedName>
    <definedName name="_xlnm.Print_Titles" localSheetId="4">'Усть-Соболевка'!$8:$8</definedName>
    <definedName name="_xlnm.Print_Area" localSheetId="8">'Агзу'!$A$1:$F$51</definedName>
    <definedName name="_xlnm.Print_Area" localSheetId="2">'Амгу'!$A$1:$F$51</definedName>
    <definedName name="_xlnm.Print_Area" localSheetId="1">'М.Кема'!$A$1:$F$51</definedName>
    <definedName name="_xlnm.Print_Area" localSheetId="3">'Максимовка'!$A$1:$F$51</definedName>
    <definedName name="_xlnm.Print_Area" localSheetId="6">'Перетычиха Единка'!$A$1:$F$51</definedName>
    <definedName name="_xlnm.Print_Area" localSheetId="7">'Самарга'!$A$1:$F$51</definedName>
    <definedName name="_xlnm.Print_Area" localSheetId="5">'Светлая'!$A$1:$F$51</definedName>
    <definedName name="_xlnm.Print_Area" localSheetId="0">'Терней'!$A$1:$F$51</definedName>
    <definedName name="_xlnm.Print_Area" localSheetId="4">'Усть-Соболевка'!$A$1:$F$51</definedName>
  </definedNames>
  <calcPr fullCalcOnLoad="1"/>
</workbook>
</file>

<file path=xl/sharedStrings.xml><?xml version="1.0" encoding="utf-8"?>
<sst xmlns="http://schemas.openxmlformats.org/spreadsheetml/2006/main" count="1054" uniqueCount="89">
  <si>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</si>
  <si>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</si>
  <si>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</si>
  <si>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</si>
  <si>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</si>
  <si>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</si>
  <si>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</si>
  <si>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</si>
  <si>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</si>
  <si>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</si>
  <si>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</si>
  <si>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</si>
  <si>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</si>
  <si>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</si>
  <si>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</si>
  <si>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</si>
  <si>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</si>
  <si>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</si>
  <si>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</si>
  <si>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</si>
  <si>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</si>
  <si>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</si>
  <si>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</si>
  <si>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</si>
  <si>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</si>
  <si>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</si>
  <si>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</si>
  <si>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</si>
  <si>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</si>
  <si>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</si>
  <si>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</si>
  <si>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</si>
  <si>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</si>
  <si>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</si>
  <si>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</si>
  <si>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</si>
  <si>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</si>
  <si>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</si>
  <si>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</si>
  <si>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</si>
  <si>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</si>
  <si>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</si>
  <si>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</si>
  <si>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</si>
  <si>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</si>
  <si>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</si>
  <si>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</si>
  <si>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</si>
  <si>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</si>
  <si>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</si>
  <si>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</si>
  <si>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</si>
  <si>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</si>
  <si>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</si>
  <si>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</si>
  <si>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</si>
  <si>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</si>
  <si>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</si>
  <si>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</si>
  <si>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</si>
  <si>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</si>
  <si>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</si>
  <si>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</si>
  <si>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</si>
  <si>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</si>
  <si>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</si>
  <si>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</si>
  <si>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</si>
  <si>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</si>
  <si>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</si>
  <si>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</si>
  <si>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</si>
  <si>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</si>
  <si>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</si>
  <si>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</si>
  <si>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</si>
  <si>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</si>
  <si>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</si>
  <si>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</si>
  <si>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</si>
  <si>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</si>
  <si>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</si>
  <si>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</si>
  <si>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</si>
  <si>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</si>
  <si>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</si>
  <si>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Фактические показатели 
за год, предшествующий базовому периоду
(2015 год)</t>
  </si>
  <si>
    <t>Показатели, утвержденные 
на базовый период * 
(2016 год)</t>
  </si>
  <si>
    <t>Предложения 
на расчетный период регулирования 
(2017 год)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</si>
</sst>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_р_._-;\-* #,##0.0_р_._-;_-* &quot;-&quot;??_р_._-;_-@_-"/>
    <numFmt numFmtId="171" formatCode="_-* #,##0.000_р_._-;\-* #,##0.000_р_._-;_-* &quot;-&quot;??_р_._-;_-@_-"/>
    <numFmt numFmtId="172" formatCode="_-* #,##0_р_._-;\-* #,##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0" xfId="52" applyFont="1" applyBorder="1" applyAlignment="1">
      <alignment horizontal="center" vertical="top" wrapText="1"/>
      <protection/>
    </xf>
    <xf numFmtId="0" fontId="23" fillId="0" borderId="0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center" vertical="top" wrapText="1"/>
      <protection/>
    </xf>
    <xf numFmtId="0" fontId="23" fillId="0" borderId="0" xfId="52" applyFont="1" applyAlignment="1">
      <alignment horizontal="left" vertical="top" wrapText="1"/>
      <protection/>
    </xf>
    <xf numFmtId="0" fontId="2" fillId="0" borderId="0" xfId="0" applyFont="1" applyAlignment="1">
      <alignment vertical="top"/>
    </xf>
    <xf numFmtId="0" fontId="23" fillId="0" borderId="13" xfId="52" applyFont="1" applyBorder="1" applyAlignment="1">
      <alignment horizontal="center" vertical="top" wrapText="1"/>
      <protection/>
    </xf>
    <xf numFmtId="0" fontId="23" fillId="0" borderId="13" xfId="52" applyFont="1" applyBorder="1" applyAlignment="1">
      <alignment horizontal="left" vertical="top" wrapText="1"/>
      <protection/>
    </xf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0" xfId="52" applyFont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9;&#1085;&#1086;&#1074;&#1085;&#1099;&#1077;%20&#1087;&#1086;&#1082;&#1072;&#1079;&#1072;&#1090;&#1077;&#1083;&#1080;%20&#1076;&#1077;&#1103;&#1090;&#1077;&#1083;&#1100;&#1085;&#1086;&#1089;&#1090;&#1080;%20&#1075;&#1072;&#1088;&#1072;&#1085;&#1090;&#1080;&#1088;&#1091;&#1102;&#1097;&#1080;&#1093;%20&#1087;&#1086;&#1089;&#1090;&#1072;&#1074;&#1097;&#1080;&#1082;&#1086;&#107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5;&#1077;&#1088;&#1077;&#1090;&#1099;&#1095;.&#1045;&#1076;&#1080;&#1085;&#1082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7;&#1072;&#1084;&#1072;&#1088;&#1075;&#1072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40;&#1075;&#1079;&#1091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7\1.&#1044;&#1086;&#1087;&#1086;&#1083;&#1085;&#1080;&#1090;&#1077;&#1083;&#1100;&#1085;&#1099;&#1077;%20&#1076;&#1086;&#1082;&#1091;&#1084;&#1077;&#1085;&#1090;&#1099;\&#1044;&#1072;&#1083;&#1100;&#1085;&#1077;&#1075;&#1086;&#1088;&#1089;&#1082;&#1080;&#1081;%20&#1092;&#1080;&#1083;&#1080;&#1072;&#1083;%20(&#1076;&#1086;&#1087;.&#1076;&#1086;&#1082;&#1091;&#1084;&#1077;&#1085;&#1090;&#1099;)\&#1050;&#1072;&#1083;&#1100;&#1082;&#1091;&#1083;&#1103;&#1094;&#1080;&#1103;%20&#1044;&#1053;&#1043;&#1092;%20&#1085;&#1072;%20&#1082;&#1086;&#1088;&#1088;&#1077;&#1082;&#1090;&#1080;&#1088;&#1086;&#1074;&#1082;&#109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8;&#1077;&#1088;&#1085;&#1077;&#108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%202017\&#1044;&#1072;&#1083;&#1100;&#1085;&#1077;&#1075;&#1086;&#1088;&#1089;&#1082;&#1080;&#1081;%20&#1092;\&#1050;&#1072;&#1083;&#1100;&#1082;&#1091;&#1083;&#1103;&#1094;&#1080;&#1103;%20&#1069;&#1069;%202017%20(1%20&#1080;&#1085;&#1076;&#1077;&#1082;&#1089;)%20-%20&#1087;&#1086;&#1089;&#1083;&#1077;&#1076;&#1085;&#1103;&#1103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0;&#1081;%20&#1086;&#1090;&#1076;&#1077;&#1083;\&#1041;&#1044;2015\&#1054;&#1058;&#1063;&#1045;&#1058;%202015\&#1054;&#1090;&#1095;&#1077;&#1090;%20&#1069;&#1083;&#1069;&#1085;%2020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2;.&#1050;&#1077;&#1084;&#1072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2;&#1072;&#1082;&#1089;&#1080;&#1084;&#1086;&#1074;&#1082;&#1072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40;&#1084;&#1075;&#1091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7;&#1086;&#1073;&#1086;&#1083;&#1077;&#1074;&#1082;&#1072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7;&#1074;&#1077;&#1090;&#1083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рней"/>
      <sheetName val="М.Кема"/>
      <sheetName val="Амгу"/>
      <sheetName val="Максимовка"/>
      <sheetName val="Усть Соболевка"/>
      <sheetName val="Светлая"/>
      <sheetName val="Перетычиха+Единка"/>
      <sheetName val="Самарга"/>
      <sheetName val="Агзу"/>
    </sheetNames>
    <sheetDataSet>
      <sheetData sheetId="0">
        <row r="11">
          <cell r="E11">
            <v>6723.261512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0.35</v>
          </cell>
        </row>
      </sheetData>
      <sheetData sheetId="1">
        <row r="6">
          <cell r="E6">
            <v>0.35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0.26</v>
          </cell>
        </row>
      </sheetData>
      <sheetData sheetId="1">
        <row r="6">
          <cell r="E6">
            <v>0.26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0.26</v>
          </cell>
        </row>
      </sheetData>
      <sheetData sheetId="1">
        <row r="6">
          <cell r="E6">
            <v>0.26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ДТ ПК без хоз.быт."/>
      <sheetName val="Анализ 2017"/>
    </sheetNames>
    <sheetDataSet>
      <sheetData sheetId="1">
        <row r="7">
          <cell r="V7">
            <v>8087.3898048792535</v>
          </cell>
          <cell r="BI7">
            <v>1735.908115482806</v>
          </cell>
          <cell r="CV7">
            <v>382.774426883637</v>
          </cell>
          <cell r="EL7">
            <v>365.29830259694074</v>
          </cell>
          <cell r="FH7">
            <v>182.37042423142796</v>
          </cell>
        </row>
        <row r="14">
          <cell r="V14">
            <v>6846.91112</v>
          </cell>
          <cell r="BI14">
            <v>1463.9053999999999</v>
          </cell>
          <cell r="CV14">
            <v>326.468</v>
          </cell>
          <cell r="EL14">
            <v>315.075</v>
          </cell>
          <cell r="FH14">
            <v>155.638</v>
          </cell>
        </row>
        <row r="19">
          <cell r="V19">
            <v>2185.608415153204</v>
          </cell>
          <cell r="BI19">
            <v>489.87525757772914</v>
          </cell>
          <cell r="CV19">
            <v>112.57492891123614</v>
          </cell>
          <cell r="EL19">
            <v>127.91554427835203</v>
          </cell>
          <cell r="FH19">
            <v>63.82964848099978</v>
          </cell>
        </row>
        <row r="24">
          <cell r="V24">
            <v>79812.51497020092</v>
          </cell>
          <cell r="BI24">
            <v>18362.091755164776</v>
          </cell>
          <cell r="CV24">
            <v>4110.932047386288</v>
          </cell>
          <cell r="EL24">
            <v>5647.796185371709</v>
          </cell>
          <cell r="FH24">
            <v>2818.2411077432816</v>
          </cell>
        </row>
        <row r="31">
          <cell r="V31">
            <v>75</v>
          </cell>
          <cell r="BI31">
            <v>14.564119472764915</v>
          </cell>
        </row>
        <row r="32">
          <cell r="V32">
            <v>33451.42</v>
          </cell>
          <cell r="BI32">
            <v>28620.891842971294</v>
          </cell>
        </row>
        <row r="34">
          <cell r="V34">
            <v>4905.693502666668</v>
          </cell>
          <cell r="BI34">
            <v>78.99909</v>
          </cell>
          <cell r="CV34">
            <v>36.92732</v>
          </cell>
          <cell r="EL34">
            <v>1528.56478</v>
          </cell>
          <cell r="FH34">
            <v>99.76274000000001</v>
          </cell>
        </row>
        <row r="42">
          <cell r="BI42">
            <v>126.96000000000001</v>
          </cell>
          <cell r="EL42">
            <v>144.984</v>
          </cell>
          <cell r="FH42">
            <v>81.47999999999999</v>
          </cell>
        </row>
        <row r="48">
          <cell r="V48">
            <v>151853.28930329674</v>
          </cell>
          <cell r="BI48">
            <v>36692.643306563674</v>
          </cell>
          <cell r="CV48">
            <v>11473.460468028086</v>
          </cell>
          <cell r="EL48">
            <v>20668.650165232888</v>
          </cell>
          <cell r="FH48">
            <v>9967.236861133597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3.47</v>
          </cell>
          <cell r="F6">
            <v>3.47</v>
          </cell>
          <cell r="G6">
            <v>3.06</v>
          </cell>
        </row>
      </sheetData>
      <sheetData sheetId="1">
        <row r="6">
          <cell r="E6">
            <v>3.47</v>
          </cell>
          <cell r="F6">
            <v>3.47</v>
          </cell>
          <cell r="G6">
            <v>3.06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2017"/>
      <sheetName val=" ДТ ПК "/>
    </sheetNames>
    <sheetDataSet>
      <sheetData sheetId="0">
        <row r="7">
          <cell r="I7">
            <v>7471.875</v>
          </cell>
          <cell r="L7">
            <v>7902.75</v>
          </cell>
          <cell r="X7">
            <v>957.5790000000002</v>
          </cell>
          <cell r="AA7">
            <v>1024.55</v>
          </cell>
          <cell r="AD7">
            <v>1001.8141273340702</v>
          </cell>
          <cell r="AM7">
            <v>1716.171</v>
          </cell>
          <cell r="AP7">
            <v>1621.3506977056256</v>
          </cell>
          <cell r="BB7">
            <v>282.36</v>
          </cell>
          <cell r="BE7">
            <v>291.53175340582453</v>
          </cell>
          <cell r="BH7">
            <v>293.41302558621504</v>
          </cell>
          <cell r="BQ7">
            <v>321.75</v>
          </cell>
          <cell r="BT7">
            <v>322.4</v>
          </cell>
          <cell r="CF7">
            <v>2097.4800000000005</v>
          </cell>
          <cell r="CI7">
            <v>1852.5</v>
          </cell>
          <cell r="CL7">
            <v>1891.1576080679274</v>
          </cell>
          <cell r="CU7">
            <v>365.03999999999996</v>
          </cell>
          <cell r="CX7">
            <v>362.04</v>
          </cell>
          <cell r="DJ7">
            <v>189.95999999999998</v>
          </cell>
          <cell r="DM7">
            <v>176.1493800078497</v>
          </cell>
          <cell r="DY7">
            <v>179.047</v>
          </cell>
          <cell r="EB7">
            <v>184.58474323062558</v>
          </cell>
          <cell r="EE7">
            <v>170.8712640134637</v>
          </cell>
        </row>
        <row r="14">
          <cell r="I14">
            <v>6548.079594</v>
          </cell>
          <cell r="X14">
            <v>833.7976330000001</v>
          </cell>
          <cell r="AA14">
            <v>857.76764</v>
          </cell>
          <cell r="AD14">
            <v>838.7791800000001</v>
          </cell>
          <cell r="AM14">
            <v>1365.4889090000001</v>
          </cell>
          <cell r="AP14">
            <v>1367.2982</v>
          </cell>
          <cell r="BB14">
            <v>218.16074200000003</v>
          </cell>
          <cell r="BE14">
            <v>228.911</v>
          </cell>
          <cell r="BH14">
            <v>230.42067000000003</v>
          </cell>
          <cell r="BQ14">
            <v>265.269</v>
          </cell>
          <cell r="BT14">
            <v>274.97</v>
          </cell>
          <cell r="CF14">
            <v>1512.2424210000001</v>
          </cell>
          <cell r="CI14">
            <v>1546.13005</v>
          </cell>
          <cell r="CL14">
            <v>1578.4514400000003</v>
          </cell>
          <cell r="CU14">
            <v>305.41999999999996</v>
          </cell>
          <cell r="CX14">
            <v>312.269</v>
          </cell>
          <cell r="DJ14">
            <v>141.486</v>
          </cell>
          <cell r="DM14">
            <v>158.152</v>
          </cell>
          <cell r="DY14">
            <v>149.832</v>
          </cell>
          <cell r="EB14">
            <v>162.441</v>
          </cell>
          <cell r="EE14">
            <v>150.47000000000003</v>
          </cell>
        </row>
        <row r="22">
          <cell r="L22">
            <v>3093.923</v>
          </cell>
          <cell r="AA22">
            <v>418.934</v>
          </cell>
          <cell r="AD22">
            <v>409.62806949761676</v>
          </cell>
          <cell r="AP22">
            <v>663.4431835351655</v>
          </cell>
          <cell r="BE22">
            <v>126.81700000000001</v>
          </cell>
          <cell r="BH22">
            <v>127.56508744335322</v>
          </cell>
          <cell r="BT22">
            <v>137.431</v>
          </cell>
          <cell r="CI22">
            <v>746.75</v>
          </cell>
          <cell r="CL22">
            <v>763.0552881853285</v>
          </cell>
          <cell r="CU22">
            <v>195.32224999999997</v>
          </cell>
          <cell r="CX22">
            <v>183.744</v>
          </cell>
          <cell r="DJ22">
            <v>95.78989999999999</v>
          </cell>
          <cell r="DM22">
            <v>89.3925</v>
          </cell>
          <cell r="DY22">
            <v>99.5367</v>
          </cell>
          <cell r="EB22">
            <v>83.781</v>
          </cell>
          <cell r="EE22">
            <v>77.57915190284628</v>
          </cell>
        </row>
        <row r="24">
          <cell r="I24">
            <v>58329.58636000001</v>
          </cell>
          <cell r="L24">
            <v>73438.7</v>
          </cell>
          <cell r="X24">
            <v>7861.47335</v>
          </cell>
          <cell r="AA24">
            <v>10081.84</v>
          </cell>
          <cell r="AD24">
            <v>10459.154042135926</v>
          </cell>
          <cell r="AM24">
            <v>15569.35553</v>
          </cell>
          <cell r="AP24">
            <v>16152.8</v>
          </cell>
          <cell r="BB24">
            <v>2684.4800999999998</v>
          </cell>
          <cell r="BE24">
            <v>3010.19</v>
          </cell>
          <cell r="BH24">
            <v>3212.6428343010334</v>
          </cell>
          <cell r="BQ24">
            <v>2664.92067</v>
          </cell>
          <cell r="BT24">
            <v>3262.26</v>
          </cell>
          <cell r="CF24">
            <v>19009.15271000001</v>
          </cell>
          <cell r="CI24">
            <v>22011.42</v>
          </cell>
          <cell r="CL24">
            <v>23235.05457504431</v>
          </cell>
          <cell r="CU24">
            <v>4614.8018600000005</v>
          </cell>
          <cell r="CX24">
            <v>5227.2</v>
          </cell>
          <cell r="DJ24">
            <v>2620.2608899999996</v>
          </cell>
          <cell r="DM24">
            <v>2629.42</v>
          </cell>
          <cell r="DY24">
            <v>2688.0764099999997</v>
          </cell>
          <cell r="EB24">
            <v>2464.04</v>
          </cell>
          <cell r="EE24">
            <v>2362.2873155562042</v>
          </cell>
        </row>
        <row r="31">
          <cell r="I31">
            <v>64</v>
          </cell>
          <cell r="L31">
            <v>75.08698135314471</v>
          </cell>
          <cell r="X31">
            <v>12</v>
          </cell>
          <cell r="AA31">
            <v>15.5</v>
          </cell>
          <cell r="AD31">
            <v>15.478707758447888</v>
          </cell>
          <cell r="AM31">
            <v>17</v>
          </cell>
          <cell r="AP31">
            <v>14.6</v>
          </cell>
          <cell r="BB31">
            <v>10</v>
          </cell>
          <cell r="BE31">
            <v>10.523741935210113</v>
          </cell>
          <cell r="BH31">
            <v>10.472485889843623</v>
          </cell>
          <cell r="BQ31">
            <v>10</v>
          </cell>
          <cell r="BT31">
            <v>9.344017140820362</v>
          </cell>
          <cell r="BW31">
            <v>9.316846436190835</v>
          </cell>
          <cell r="CF31">
            <v>15</v>
          </cell>
          <cell r="CI31">
            <v>14.04</v>
          </cell>
          <cell r="CL31">
            <v>14.037371872107656</v>
          </cell>
          <cell r="CU31">
            <v>11</v>
          </cell>
          <cell r="CX31">
            <v>16.5</v>
          </cell>
          <cell r="DA31">
            <v>16.491000835391922</v>
          </cell>
          <cell r="DJ31">
            <v>11</v>
          </cell>
          <cell r="DM31">
            <v>9.994566503643473</v>
          </cell>
          <cell r="DP31">
            <v>9.994566503643473</v>
          </cell>
          <cell r="DY31">
            <v>11</v>
          </cell>
          <cell r="EB31">
            <v>9.14697765662211</v>
          </cell>
          <cell r="EE31">
            <v>9.123550949735636</v>
          </cell>
        </row>
        <row r="32">
          <cell r="I32">
            <v>23554.157096354164</v>
          </cell>
          <cell r="L32">
            <v>30742.03</v>
          </cell>
          <cell r="X32">
            <v>24760.461458333335</v>
          </cell>
          <cell r="AA32">
            <v>26889.44</v>
          </cell>
          <cell r="AD32">
            <v>29222.345135606825</v>
          </cell>
          <cell r="AM32">
            <v>22324.250833333335</v>
          </cell>
          <cell r="AP32">
            <v>26835.673515981736</v>
          </cell>
          <cell r="BB32">
            <v>19780.273333333334</v>
          </cell>
          <cell r="BE32">
            <v>25484.22</v>
          </cell>
          <cell r="BH32">
            <v>25968.018474151246</v>
          </cell>
          <cell r="BQ32">
            <v>19376.293916666666</v>
          </cell>
          <cell r="BT32">
            <v>32009.36</v>
          </cell>
          <cell r="BW32">
            <v>32031.816781839007</v>
          </cell>
          <cell r="CF32">
            <v>23881.900222222226</v>
          </cell>
          <cell r="CI32">
            <v>22728.2</v>
          </cell>
          <cell r="CL32">
            <v>24833.71538145953</v>
          </cell>
          <cell r="CU32">
            <v>22239.529393939392</v>
          </cell>
          <cell r="CX32">
            <v>23523.87</v>
          </cell>
          <cell r="DA32">
            <v>26707.13872785552</v>
          </cell>
          <cell r="DJ32">
            <v>17534.56507575758</v>
          </cell>
          <cell r="DM32">
            <v>31563.21</v>
          </cell>
          <cell r="DP32">
            <v>31565.871823715315</v>
          </cell>
          <cell r="DY32">
            <v>16976.380833333333</v>
          </cell>
          <cell r="EB32">
            <v>33829.86</v>
          </cell>
          <cell r="EE32">
            <v>33838.890264571266</v>
          </cell>
        </row>
        <row r="34">
          <cell r="I34">
            <v>1491.39096</v>
          </cell>
          <cell r="L34">
            <v>8.45</v>
          </cell>
          <cell r="X34">
            <v>87.80246</v>
          </cell>
          <cell r="AA34">
            <v>8.45</v>
          </cell>
          <cell r="AD34">
            <v>87.80246</v>
          </cell>
          <cell r="AM34">
            <v>78.99909</v>
          </cell>
          <cell r="AP34">
            <v>26.447280000000003</v>
          </cell>
          <cell r="BB34">
            <v>326.50235</v>
          </cell>
          <cell r="BE34">
            <v>173.1</v>
          </cell>
          <cell r="BH34">
            <v>326.50235</v>
          </cell>
          <cell r="BQ34">
            <v>36.92732</v>
          </cell>
          <cell r="BT34">
            <v>8.447280000000003</v>
          </cell>
          <cell r="CF34">
            <v>419.16599</v>
          </cell>
          <cell r="CI34">
            <v>8.45</v>
          </cell>
          <cell r="CL34">
            <v>419.16599</v>
          </cell>
          <cell r="CU34">
            <v>1528.56478</v>
          </cell>
          <cell r="CX34">
            <v>119.34</v>
          </cell>
          <cell r="DJ34">
            <v>99.76274000000001</v>
          </cell>
          <cell r="DM34">
            <v>8.45</v>
          </cell>
          <cell r="DY34">
            <v>13.05941</v>
          </cell>
          <cell r="EB34">
            <v>8.447280000000003</v>
          </cell>
          <cell r="EE34">
            <v>13.05941</v>
          </cell>
        </row>
        <row r="42">
          <cell r="I42">
            <v>142.40828935099998</v>
          </cell>
          <cell r="L42">
            <v>170</v>
          </cell>
          <cell r="O42">
            <v>758.28</v>
          </cell>
          <cell r="X42">
            <v>57.754287356999995</v>
          </cell>
          <cell r="AA42">
            <v>32</v>
          </cell>
          <cell r="AD42">
            <v>127.92</v>
          </cell>
          <cell r="AM42">
            <v>65.817605094</v>
          </cell>
          <cell r="AP42">
            <v>40.8</v>
          </cell>
          <cell r="BB42">
            <v>46.387491446999995</v>
          </cell>
          <cell r="BE42">
            <v>3</v>
          </cell>
          <cell r="BH42">
            <v>76.92</v>
          </cell>
          <cell r="BQ42">
            <v>55.037837657000004</v>
          </cell>
          <cell r="BT42">
            <v>12</v>
          </cell>
          <cell r="BW42">
            <v>69.036</v>
          </cell>
          <cell r="CF42">
            <v>60.814266992</v>
          </cell>
          <cell r="CI42">
            <v>58.2</v>
          </cell>
          <cell r="CL42">
            <v>148.94400000000002</v>
          </cell>
          <cell r="CU42">
            <v>50.164143452000005</v>
          </cell>
          <cell r="CX42">
            <v>7</v>
          </cell>
          <cell r="DJ42">
            <v>47.24108653099999</v>
          </cell>
          <cell r="DM42">
            <v>14</v>
          </cell>
          <cell r="DY42">
            <v>48.584519317</v>
          </cell>
          <cell r="EB42">
            <v>14</v>
          </cell>
          <cell r="EE42">
            <v>91.344</v>
          </cell>
        </row>
        <row r="43">
          <cell r="I43">
            <v>104289.04272935103</v>
          </cell>
          <cell r="L43">
            <v>123965.58205127998</v>
          </cell>
        </row>
        <row r="47">
          <cell r="X47">
            <v>16318.891347357001</v>
          </cell>
          <cell r="AA47">
            <v>18503.81</v>
          </cell>
          <cell r="AD47">
            <v>27261.81583434178</v>
          </cell>
          <cell r="AM47">
            <v>26509.991845094006</v>
          </cell>
          <cell r="AP47">
            <v>25909.7963766922</v>
          </cell>
          <cell r="BB47">
            <v>7060.503811446998</v>
          </cell>
          <cell r="BE47">
            <v>8135.42527372881</v>
          </cell>
          <cell r="BH47">
            <v>9758.284695151202</v>
          </cell>
          <cell r="BQ47">
            <v>6826.986407656998</v>
          </cell>
          <cell r="BT47">
            <v>9396.32</v>
          </cell>
          <cell r="CF47">
            <v>28888.31078699201</v>
          </cell>
          <cell r="CI47">
            <v>29307.637688813564</v>
          </cell>
          <cell r="CL47">
            <v>35711.63171510758</v>
          </cell>
          <cell r="CU47">
            <v>11927.732503452004</v>
          </cell>
          <cell r="CX47">
            <v>12390.84532</v>
          </cell>
          <cell r="DJ47">
            <v>6766.305826531</v>
          </cell>
          <cell r="DM47">
            <v>8835.604288305085</v>
          </cell>
          <cell r="DY47">
            <v>6645.380989316999</v>
          </cell>
          <cell r="EB47">
            <v>8567.219068135593</v>
          </cell>
          <cell r="EE47">
            <v>9469.465191544636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  <sheetName val="Трн Уч"/>
    </sheetNames>
    <sheetDataSet>
      <sheetData sheetId="6">
        <row r="9">
          <cell r="X9">
            <v>7471.875</v>
          </cell>
        </row>
        <row r="29">
          <cell r="X29">
            <v>2876.5535</v>
          </cell>
        </row>
      </sheetData>
      <sheetData sheetId="7">
        <row r="9">
          <cell r="X9">
            <v>1716.1709999999998</v>
          </cell>
        </row>
        <row r="29">
          <cell r="X29">
            <v>730.6434</v>
          </cell>
        </row>
      </sheetData>
      <sheetData sheetId="8">
        <row r="9">
          <cell r="X9">
            <v>957.5790000000001</v>
          </cell>
        </row>
        <row r="29">
          <cell r="X29">
            <v>380.70619999999997</v>
          </cell>
        </row>
      </sheetData>
      <sheetData sheetId="9">
        <row r="9">
          <cell r="X9">
            <v>282.36</v>
          </cell>
        </row>
        <row r="29">
          <cell r="X29">
            <v>120.88794999999999</v>
          </cell>
        </row>
      </sheetData>
      <sheetData sheetId="10">
        <row r="9">
          <cell r="X9">
            <v>321.75</v>
          </cell>
        </row>
        <row r="29">
          <cell r="X29">
            <v>126.9127</v>
          </cell>
        </row>
      </sheetData>
      <sheetData sheetId="11">
        <row r="9">
          <cell r="X9">
            <v>2097.4799999999996</v>
          </cell>
        </row>
        <row r="29">
          <cell r="X29">
            <v>819.57915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0.61</v>
          </cell>
          <cell r="F6">
            <v>0.61</v>
          </cell>
          <cell r="G6">
            <v>0.64</v>
          </cell>
        </row>
      </sheetData>
      <sheetData sheetId="1">
        <row r="6">
          <cell r="E6">
            <v>0.61</v>
          </cell>
          <cell r="F6">
            <v>0.61</v>
          </cell>
          <cell r="G6">
            <v>0.64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0.316</v>
          </cell>
          <cell r="F6">
            <v>0.316</v>
          </cell>
        </row>
      </sheetData>
      <sheetData sheetId="1">
        <row r="6">
          <cell r="E6">
            <v>0.316</v>
          </cell>
          <cell r="F6">
            <v>0.316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0.88</v>
          </cell>
        </row>
      </sheetData>
      <sheetData sheetId="1">
        <row r="6">
          <cell r="E6">
            <v>0.88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0.26</v>
          </cell>
        </row>
      </sheetData>
      <sheetData sheetId="1">
        <row r="6">
          <cell r="E6">
            <v>0.26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1.03</v>
          </cell>
        </row>
      </sheetData>
      <sheetData sheetId="1">
        <row r="6">
          <cell r="E6">
            <v>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6">
      <selection activeCell="F38" sqref="F38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'[2]1 полугодие'!$E$6+'[2]2 полугодие '!$E$6</f>
        <v>6.94</v>
      </c>
      <c r="E9" s="15">
        <f>'[2]1 полугодие'!$F$6+'[2]2 полугодие '!$F$6</f>
        <v>6.94</v>
      </c>
      <c r="F9" s="15">
        <f>'[2]2 полугодие '!$G$6+'[2]1 полугодие'!$G$6</f>
        <v>6.12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2017'!$I$7/1000</f>
        <v>7.471875</v>
      </c>
      <c r="E11" s="15">
        <f>'[3]Анализ 2017'!$L$7/1000</f>
        <v>7.90275</v>
      </c>
      <c r="F11" s="15">
        <f>'[13]Анализ 2017'!$V$7/1000</f>
        <v>8.087389804879253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2017'!$I$14/1000</f>
        <v>6.548079594</v>
      </c>
      <c r="E12" s="15">
        <f>'[1]Терней'!$E$11/1000</f>
        <v>6.723261512</v>
      </c>
      <c r="F12" s="15">
        <f>'[13]Анализ 2017'!$V$14/1000</f>
        <v>6.84691112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2017'!$I$43/1000</f>
        <v>104.28904272935102</v>
      </c>
      <c r="E15" s="15">
        <f>'[3]Анализ 2017'!$L$43/1000</f>
        <v>123.96558205127998</v>
      </c>
      <c r="F15" s="15">
        <f>'[13]Анализ 2017'!$V$48/1000</f>
        <v>151.85328930329675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104.28904272935102</v>
      </c>
      <c r="E16" s="15">
        <f>E15</f>
        <v>123.96558205127998</v>
      </c>
      <c r="F16" s="15">
        <f>F15</f>
        <v>151.85328930329675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2017'!$I$24/1000</f>
        <v>58.32958636000001</v>
      </c>
      <c r="E20" s="15">
        <f>'[3]Анализ 2017'!$L$24/1000</f>
        <v>73.4387</v>
      </c>
      <c r="F20" s="15">
        <f>'[13]Анализ 2017'!$V$24/1000</f>
        <v>79.81251497020092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'[4]Трн'!$X$29/'[4]Трн'!$X$9*1000</f>
        <v>384.98415725637807</v>
      </c>
      <c r="E21" s="15">
        <f>'[3]Анализ 2017'!$L$22/'[3]Анализ 2017'!$L$7*1000</f>
        <v>391.4995412989149</v>
      </c>
      <c r="F21" s="15">
        <f>'[13]Анализ 2017'!$V$19*1.45/'[13]Анализ 2017'!$V$7*1000</f>
        <v>391.8609438190004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2017'!$I$34/1000</f>
        <v>1.49139096</v>
      </c>
      <c r="E25" s="15">
        <f>'[3]Анализ 2017'!$L$34/1000</f>
        <v>0.00845</v>
      </c>
      <c r="F25" s="15">
        <f>'[13]Анализ 2017'!$V$34/1000</f>
        <v>4.905693502666668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2017'!$I$31</f>
        <v>64</v>
      </c>
      <c r="E27" s="24">
        <f>'[3]Анализ 2017'!$L$31</f>
        <v>75.08698135314471</v>
      </c>
      <c r="F27" s="24">
        <f>'[13]Анализ 2017'!$V$31</f>
        <v>75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2017'!$I$32/1000</f>
        <v>23.554157096354164</v>
      </c>
      <c r="E28" s="15">
        <f>'[3]Анализ 2017'!$L$32/1000</f>
        <v>30.74203</v>
      </c>
      <c r="F28" s="15">
        <f>'[13]Анализ 2017'!$V$32/1000</f>
        <v>33.45142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104.14663444000003</v>
      </c>
      <c r="E30" s="15">
        <f>E15-E37</f>
        <v>123.79558205127998</v>
      </c>
      <c r="F30" s="15">
        <f>F15-F37</f>
        <v>151.09500930329673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104.14663444000003</v>
      </c>
      <c r="E31" s="15">
        <f>E30</f>
        <v>123.79558205127998</v>
      </c>
      <c r="F31" s="15">
        <f>F30</f>
        <v>151.09500930329673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2017'!$I$42/1000</f>
        <v>0.14240828935099997</v>
      </c>
      <c r="E37" s="23">
        <f>'[3]Анализ 2017'!$L$42/1000</f>
        <v>0.17</v>
      </c>
      <c r="F37" s="23">
        <f>'[3]Анализ 2017'!$O$42/1000</f>
        <v>0.75828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0.14240828935099997</v>
      </c>
      <c r="E38" s="23">
        <f>E37</f>
        <v>0.17</v>
      </c>
      <c r="F38" s="23">
        <f>F37</f>
        <v>0.75828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0:F50"/>
    <mergeCell ref="A51:F51"/>
    <mergeCell ref="A5:F5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3">
      <selection activeCell="D37" sqref="D37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'[5]1 полугодие'!$E$6+'[5]2 полугодие '!$E$6</f>
        <v>1.22</v>
      </c>
      <c r="E9" s="15">
        <f>'[5]1 полугодие'!$F$6+'[5]2 полугодие '!$F$6</f>
        <v>1.22</v>
      </c>
      <c r="F9" s="15">
        <f>'[5]1 полугодие'!$G$6+'[5]2 полугодие '!$G$6</f>
        <v>1.28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2017'!$X$7/1000</f>
        <v>0.9575790000000002</v>
      </c>
      <c r="E11" s="15">
        <f>'[3]Анализ 2017'!$AA$7/1000</f>
        <v>1.0245499999999998</v>
      </c>
      <c r="F11" s="15">
        <f>'[3]Анализ 2017'!$AD$7/1000</f>
        <v>1.0018141273340702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2017'!$X$14/1000</f>
        <v>0.8337976330000001</v>
      </c>
      <c r="E12" s="15">
        <f>'[3]Анализ 2017'!$AA$14/1000</f>
        <v>0.85776764</v>
      </c>
      <c r="F12" s="15">
        <f>'[3]Анализ 2017'!$AD$14/1000</f>
        <v>0.8387791800000001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2017'!$X$47/1000</f>
        <v>16.318891347357003</v>
      </c>
      <c r="E15" s="15">
        <f>'[3]Анализ 2017'!$AA$47/1000</f>
        <v>18.50381</v>
      </c>
      <c r="F15" s="15">
        <f>'[3]Анализ 2017'!$AD$47/1000</f>
        <v>27.261815834341782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16.318891347357003</v>
      </c>
      <c r="E16" s="15">
        <f>E15</f>
        <v>18.50381</v>
      </c>
      <c r="F16" s="15">
        <f>F15</f>
        <v>27.261815834341782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2017'!$X$24/1000</f>
        <v>7.86147335</v>
      </c>
      <c r="E20" s="15">
        <f>'[3]Анализ 2017'!$AA$24/1000</f>
        <v>10.08184</v>
      </c>
      <c r="F20" s="15">
        <f>'[3]Анализ 2017'!$AD$24/1000</f>
        <v>10.459154042135927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'[4]МКема'!$X$29/'[4]МКема'!$X$9*1000</f>
        <v>397.5715841721675</v>
      </c>
      <c r="E21" s="15">
        <f>'[3]Анализ 2017'!$AA$22/'[3]Анализ 2017'!$AA$7*1000</f>
        <v>408.89561270801823</v>
      </c>
      <c r="F21" s="15">
        <f>'[3]Анализ 2017'!$AD$22/'[3]Анализ 2017'!$AD$7*1000</f>
        <v>408.88629768845334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2017'!$X$34/1000</f>
        <v>0.08780246</v>
      </c>
      <c r="E25" s="15">
        <f>'[3]Анализ 2017'!$AA$34/1000</f>
        <v>0.00845</v>
      </c>
      <c r="F25" s="15">
        <f>'[3]Анализ 2017'!$AD$34/1000</f>
        <v>0.08780246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2017'!$X$31</f>
        <v>12</v>
      </c>
      <c r="E27" s="24">
        <f>'[3]Анализ 2017'!$AA$31</f>
        <v>15.5</v>
      </c>
      <c r="F27" s="24">
        <f>'[3]Анализ 2017'!$AD$31</f>
        <v>15.478707758447888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2017'!$X$32/1000</f>
        <v>24.760461458333335</v>
      </c>
      <c r="E28" s="15">
        <f>'[3]Анализ 2017'!$AA$32/1000</f>
        <v>26.88944</v>
      </c>
      <c r="F28" s="15">
        <f>'[3]Анализ 2017'!$AD$32/1000</f>
        <v>29.222345135606826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16.261137060000003</v>
      </c>
      <c r="E30" s="15">
        <f>E15-E37</f>
        <v>18.47181</v>
      </c>
      <c r="F30" s="15">
        <f>F15-F37</f>
        <v>27.133895834341782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16.261137060000003</v>
      </c>
      <c r="E31" s="15">
        <f>E30</f>
        <v>18.47181</v>
      </c>
      <c r="F31" s="15">
        <f>F30</f>
        <v>27.133895834341782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2017'!$X$42/1000</f>
        <v>0.05775428735699999</v>
      </c>
      <c r="E37" s="23">
        <f>'[3]Анализ 2017'!$AA$42/1000</f>
        <v>0.032</v>
      </c>
      <c r="F37" s="23">
        <f>'[3]Анализ 2017'!$AD$42/1000</f>
        <v>0.12792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0.05775428735699999</v>
      </c>
      <c r="E38" s="23">
        <f>E37</f>
        <v>0.032</v>
      </c>
      <c r="F38" s="23">
        <f>F37</f>
        <v>0.12792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0">
      <selection activeCell="A19" sqref="A19:IV19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'[7]1 полугодие'!$E$6+'[7]2 полугодие '!$E$6</f>
        <v>1.76</v>
      </c>
      <c r="E9" s="15">
        <f>D9</f>
        <v>1.76</v>
      </c>
      <c r="F9" s="15">
        <f>E9</f>
        <v>1.76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2017'!$AM$7/1000</f>
        <v>1.7161710000000001</v>
      </c>
      <c r="E11" s="15">
        <f>'[3]Анализ 2017'!$AP$7/1000</f>
        <v>1.6213506977056256</v>
      </c>
      <c r="F11" s="15">
        <f>'[13]Анализ 2017'!$BI$7/1000</f>
        <v>1.735908115482806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2017'!$AM$14/1000</f>
        <v>1.3654889090000002</v>
      </c>
      <c r="E12" s="15">
        <f>'[3]Анализ 2017'!$AP$14/1000</f>
        <v>1.3672982</v>
      </c>
      <c r="F12" s="15">
        <f>'[13]Анализ 2017'!$BI$14/1000</f>
        <v>1.4639053999999998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2017'!$AM$47/1000</f>
        <v>26.509991845094007</v>
      </c>
      <c r="E15" s="15">
        <f>'[3]Анализ 2017'!$AP$47/1000</f>
        <v>25.9097963766922</v>
      </c>
      <c r="F15" s="15">
        <f>'[13]Анализ 2017'!$BI$48/1000</f>
        <v>36.692643306563674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26.509991845094007</v>
      </c>
      <c r="E16" s="15">
        <f>E15</f>
        <v>25.9097963766922</v>
      </c>
      <c r="F16" s="15">
        <f>F15</f>
        <v>36.692643306563674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2017'!$AM$24/1000</f>
        <v>15.569355530000001</v>
      </c>
      <c r="E20" s="15">
        <f>'[3]Анализ 2017'!$AP$24/1000</f>
        <v>16.1528</v>
      </c>
      <c r="F20" s="15">
        <f>'[13]Анализ 2017'!$BI$24/1000</f>
        <v>18.362091755164776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'[4]Амгу'!$X$29/'[4]Амгу'!$X$9*1000</f>
        <v>425.7404419489667</v>
      </c>
      <c r="E21" s="15">
        <f>'[3]Анализ 2017'!$AP$22/'[3]Анализ 2017'!$AP$7*1000</f>
        <v>409.191660060963</v>
      </c>
      <c r="F21" s="15">
        <f>'[13]Анализ 2017'!$BI$19*1.45/'[13]Анализ 2017'!$BI$7*1000</f>
        <v>409.191660060963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2017'!$AM$34/1000</f>
        <v>0.07899909</v>
      </c>
      <c r="E25" s="15">
        <f>'[3]Анализ 2017'!$AP$34/1000</f>
        <v>0.026447280000000004</v>
      </c>
      <c r="F25" s="15">
        <f>'[13]Анализ 2017'!$BI$34/1000</f>
        <v>0.07899909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2017'!$AM$31</f>
        <v>17</v>
      </c>
      <c r="E27" s="24">
        <f>'[3]Анализ 2017'!$AP$31</f>
        <v>14.6</v>
      </c>
      <c r="F27" s="24">
        <f>'[13]Анализ 2017'!$BI$31</f>
        <v>14.564119472764915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2017'!$AM$32/1000</f>
        <v>22.324250833333334</v>
      </c>
      <c r="E28" s="15">
        <f>'[3]Анализ 2017'!$AP$32/1000</f>
        <v>26.835673515981735</v>
      </c>
      <c r="F28" s="15">
        <f>'[13]Анализ 2017'!$BI$32/1000</f>
        <v>28.620891842971293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26.444174240000006</v>
      </c>
      <c r="E30" s="15">
        <f>E15-E37</f>
        <v>25.8689963766922</v>
      </c>
      <c r="F30" s="15">
        <f>F15-F37</f>
        <v>36.56568330656368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26.444174240000006</v>
      </c>
      <c r="E31" s="15">
        <f>E30</f>
        <v>25.8689963766922</v>
      </c>
      <c r="F31" s="15">
        <f>F30</f>
        <v>36.56568330656368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 t="s">
        <v>33</v>
      </c>
      <c r="D37" s="23">
        <f>'[3]Анализ 2017'!$AM$42/1000</f>
        <v>0.065817605094</v>
      </c>
      <c r="E37" s="23">
        <f>'[3]Анализ 2017'!$AP$42/1000</f>
        <v>0.040799999999999996</v>
      </c>
      <c r="F37" s="23">
        <f>'[13]Анализ 2017'!$BI$42/1000</f>
        <v>0.12696000000000002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0.065817605094</v>
      </c>
      <c r="E38" s="23">
        <f>E37</f>
        <v>0.040799999999999996</v>
      </c>
      <c r="F38" s="23">
        <f>F37</f>
        <v>0.12696000000000002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'[6]1 полугодие'!$E$6+'[6]2 полугодие '!$E$6</f>
        <v>0.632</v>
      </c>
      <c r="E9" s="15">
        <f>'[6]1 полугодие'!$F$6+'[6]2 полугодие '!$F$6</f>
        <v>0.632</v>
      </c>
      <c r="F9" s="15">
        <f>E9</f>
        <v>0.632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2017'!$BB$7/1000</f>
        <v>0.28236</v>
      </c>
      <c r="E11" s="15">
        <f>'[3]Анализ 2017'!$BE$7/1000</f>
        <v>0.29153175340582455</v>
      </c>
      <c r="F11" s="15">
        <f>'[3]Анализ 2017'!$BH$7/1000</f>
        <v>0.293413025586215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2017'!$BB$14/1000</f>
        <v>0.21816074200000002</v>
      </c>
      <c r="E12" s="15">
        <f>'[3]Анализ 2017'!$BE$14/1000</f>
        <v>0.228911</v>
      </c>
      <c r="F12" s="15">
        <f>'[3]Анализ 2017'!$BH$14/1000</f>
        <v>0.23042067000000002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2017'!$BB$47/1000</f>
        <v>7.060503811446998</v>
      </c>
      <c r="E15" s="15">
        <f>'[3]Анализ 2017'!$BE$47/1000</f>
        <v>8.13542527372881</v>
      </c>
      <c r="F15" s="15">
        <f>'[3]Анализ 2017'!$BH$47/1000</f>
        <v>9.758284695151202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7.060503811446998</v>
      </c>
      <c r="E16" s="15">
        <f>E15</f>
        <v>8.13542527372881</v>
      </c>
      <c r="F16" s="15">
        <f>F15</f>
        <v>9.758284695151202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2017'!$BB$24/1000</f>
        <v>2.6844800999999996</v>
      </c>
      <c r="E20" s="15">
        <f>'[3]Анализ 2017'!$BE$24/1000</f>
        <v>3.01019</v>
      </c>
      <c r="F20" s="15">
        <f>'[3]Анализ 2017'!$BH$24/1000</f>
        <v>3.2126428343010334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'[4]Макс'!$X$29/'[4]Макс'!$X$9*1000</f>
        <v>428.13411956367753</v>
      </c>
      <c r="E21" s="15">
        <f>'[3]Анализ 2017'!$BE$22/'[3]Анализ 2017'!$BE$7*1000</f>
        <v>435.00235743948406</v>
      </c>
      <c r="F21" s="15">
        <f>'[3]Анализ 2017'!$BH$22/'[3]Анализ 2017'!$BH$7*1000</f>
        <v>434.76286435644323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2017'!$BB$34/1000</f>
        <v>0.32650235</v>
      </c>
      <c r="E25" s="15">
        <f>'[3]Анализ 2017'!$BE$34/1000</f>
        <v>0.1731</v>
      </c>
      <c r="F25" s="15">
        <f>'[3]Анализ 2017'!$BH$34/1000</f>
        <v>0.32650235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2017'!$BB$31</f>
        <v>10</v>
      </c>
      <c r="E27" s="24">
        <f>'[3]Анализ 2017'!$BE$31</f>
        <v>10.523741935210113</v>
      </c>
      <c r="F27" s="24">
        <f>'[3]Анализ 2017'!$BH$31</f>
        <v>10.472485889843623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2017'!$BB$32/1000</f>
        <v>19.780273333333334</v>
      </c>
      <c r="E28" s="15">
        <f>'[3]Анализ 2017'!$BE$32/1000</f>
        <v>25.48422</v>
      </c>
      <c r="F28" s="15">
        <f>'[3]Анализ 2017'!$BH$32/1000</f>
        <v>25.968018474151247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7.0141163199999985</v>
      </c>
      <c r="E30" s="15">
        <f>E15-E37</f>
        <v>8.13242527372881</v>
      </c>
      <c r="F30" s="15">
        <f>F15-F37</f>
        <v>9.681364695151203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7.0141163199999985</v>
      </c>
      <c r="E31" s="15">
        <f>E30</f>
        <v>8.13242527372881</v>
      </c>
      <c r="F31" s="15">
        <f>F30</f>
        <v>9.681364695151203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2017'!$BB$42/1000</f>
        <v>0.046387491446999995</v>
      </c>
      <c r="E37" s="23">
        <f>'[3]Анализ 2017'!$BE$42/1000</f>
        <v>0.003</v>
      </c>
      <c r="F37" s="23">
        <f>'[3]Анализ 2017'!$BH$42/1000</f>
        <v>0.07692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0.046387491446999995</v>
      </c>
      <c r="E38" s="23">
        <f>E37</f>
        <v>0.003</v>
      </c>
      <c r="F38" s="23">
        <f>F37</f>
        <v>0.07692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3">
      <selection activeCell="F38" sqref="F38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'[8]1 полугодие'!$E$6+'[8]2 полугодие '!$E$6</f>
        <v>0.52</v>
      </c>
      <c r="E9" s="15">
        <f>D9</f>
        <v>0.52</v>
      </c>
      <c r="F9" s="15">
        <f>E9</f>
        <v>0.52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2017'!$BQ$7/1000</f>
        <v>0.32175</v>
      </c>
      <c r="E11" s="15">
        <f>'[3]Анализ 2017'!$BT$7/1000</f>
        <v>0.32239999999999996</v>
      </c>
      <c r="F11" s="15">
        <f>'[13]Анализ 2017'!$CV$7/1000</f>
        <v>0.382774426883637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2017'!$BQ$14/1000</f>
        <v>0.26526900000000003</v>
      </c>
      <c r="E12" s="15">
        <f>'[3]Анализ 2017'!$BT$14/1000</f>
        <v>0.27497000000000005</v>
      </c>
      <c r="F12" s="15">
        <f>'[13]Анализ 2017'!$CV$14/1000</f>
        <v>0.32646800000000004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2017'!$BQ$47/1000</f>
        <v>6.826986407656999</v>
      </c>
      <c r="E15" s="15">
        <f>'[3]Анализ 2017'!$BT$47/1000</f>
        <v>9.39632</v>
      </c>
      <c r="F15" s="15">
        <f>'[13]Анализ 2017'!$CV$48/1000</f>
        <v>11.473460468028087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6.826986407656999</v>
      </c>
      <c r="E16" s="15">
        <f>E15</f>
        <v>9.39632</v>
      </c>
      <c r="F16" s="15">
        <f>F15</f>
        <v>11.473460468028087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2017'!$BQ$24/1000</f>
        <v>2.66492067</v>
      </c>
      <c r="E20" s="15">
        <f>'[3]Анализ 2017'!$BT$24/1000</f>
        <v>3.2622600000000004</v>
      </c>
      <c r="F20" s="15">
        <f>'[13]Анализ 2017'!$CV$24/1000</f>
        <v>4.110932047386288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'[4]УстьС'!$X$29/'[4]УстьС'!$X$9*1000</f>
        <v>394.4450660450661</v>
      </c>
      <c r="E21" s="15">
        <f>'[3]Анализ 2017'!$BT$22/'[3]Анализ 2017'!$BT$7*1000</f>
        <v>426.2748138957817</v>
      </c>
      <c r="F21" s="15">
        <f>'[13]Анализ 2017'!$CV$19*1.45/'[13]Анализ 2017'!$CV$7*1000</f>
        <v>426.4486743544005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2017'!$BQ$34/1000</f>
        <v>0.03692732</v>
      </c>
      <c r="E25" s="15">
        <f>'[3]Анализ 2017'!$BT$34/1000</f>
        <v>0.008447280000000003</v>
      </c>
      <c r="F25" s="15">
        <f>'[13]Анализ 2017'!$CV$34/1000</f>
        <v>0.03692732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2017'!$BQ$31</f>
        <v>10</v>
      </c>
      <c r="E27" s="24">
        <f>'[3]Анализ 2017'!$BT$31</f>
        <v>9.344017140820362</v>
      </c>
      <c r="F27" s="24">
        <f>'[3]Анализ 2017'!$BW$31</f>
        <v>9.316846436190835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2017'!$BQ$32/1000</f>
        <v>19.376293916666665</v>
      </c>
      <c r="E28" s="15">
        <f>'[3]Анализ 2017'!$BT$32/1000</f>
        <v>32.00936</v>
      </c>
      <c r="F28" s="15">
        <f>'[3]Анализ 2017'!$BW$32/1000</f>
        <v>32.031816781839005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6.771948569999998</v>
      </c>
      <c r="E30" s="15">
        <f>E15-E37</f>
        <v>9.384319999999999</v>
      </c>
      <c r="F30" s="15">
        <f>F15-F37</f>
        <v>11.404424468028086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6.771948569999998</v>
      </c>
      <c r="E31" s="15">
        <f>E30</f>
        <v>9.384319999999999</v>
      </c>
      <c r="F31" s="15">
        <f>F30</f>
        <v>11.404424468028086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2017'!$BQ$42/1000</f>
        <v>0.055037837657</v>
      </c>
      <c r="E37" s="23">
        <f>'[3]Анализ 2017'!$BT$42/1000</f>
        <v>0.012</v>
      </c>
      <c r="F37" s="23">
        <f>'[3]Анализ 2017'!$BW$42/1000</f>
        <v>0.069036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0.055037837657</v>
      </c>
      <c r="E38" s="23">
        <f>E37</f>
        <v>0.012</v>
      </c>
      <c r="F38" s="23">
        <f>F37</f>
        <v>0.069036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2">
      <selection activeCell="D12" sqref="D12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'[9]1 полугодие'!$E$6+'[9]2 полугодие '!$E$6</f>
        <v>2.06</v>
      </c>
      <c r="E9" s="15">
        <f>D9</f>
        <v>2.06</v>
      </c>
      <c r="F9" s="15">
        <f>E9</f>
        <v>2.06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2017'!$CF$7/1000</f>
        <v>2.0974800000000005</v>
      </c>
      <c r="E11" s="15">
        <f>'[3]Анализ 2017'!$CI$7/1000</f>
        <v>1.8525</v>
      </c>
      <c r="F11" s="15">
        <f>'[3]Анализ 2017'!$CL$7/1000</f>
        <v>1.8911576080679273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2017'!$CF$14/1000</f>
        <v>1.512242421</v>
      </c>
      <c r="E12" s="15">
        <f>'[3]Анализ 2017'!$CI$14/1000</f>
        <v>1.54613005</v>
      </c>
      <c r="F12" s="15">
        <f>'[3]Анализ 2017'!$CL$14/1000</f>
        <v>1.5784514400000003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2017'!$CF$47/1000</f>
        <v>28.888310786992008</v>
      </c>
      <c r="E15" s="15">
        <f>'[3]Анализ 2017'!$CI$47/1000</f>
        <v>29.307637688813564</v>
      </c>
      <c r="F15" s="15">
        <f>'[3]Анализ 2017'!$CL$47/1000</f>
        <v>35.71163171510758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28.888310786992008</v>
      </c>
      <c r="E16" s="15">
        <f>E15</f>
        <v>29.307637688813564</v>
      </c>
      <c r="F16" s="15">
        <f>F15</f>
        <v>35.71163171510758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2017'!$CF$24/1000</f>
        <v>19.00915271000001</v>
      </c>
      <c r="E20" s="15">
        <f>'[3]Анализ 2017'!$CI$24/1000</f>
        <v>22.011419999999998</v>
      </c>
      <c r="F20" s="15">
        <f>'[3]Анализ 2017'!$CL$24/1000</f>
        <v>23.23505457504431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'[4]Светл'!$X$29/'[4]Светл'!$X$9*1000</f>
        <v>390.7446793294812</v>
      </c>
      <c r="E21" s="15">
        <f>'[3]Анализ 2017'!$CI$22/'[3]Анализ 2017'!$CI$7*1000</f>
        <v>403.1039136302294</v>
      </c>
      <c r="F21" s="15">
        <f>'[3]Анализ 2017'!$CL$22/'[3]Анализ 2017'!$CL$7*1000</f>
        <v>403.48582525857927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2017'!$CF$34/1000</f>
        <v>0.41916599000000004</v>
      </c>
      <c r="E25" s="15">
        <f>'[3]Анализ 2017'!$CI$34/1000</f>
        <v>0.00845</v>
      </c>
      <c r="F25" s="15">
        <f>'[3]Анализ 2017'!$CL$34/1000</f>
        <v>0.41916599000000004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2017'!$CF$31</f>
        <v>15</v>
      </c>
      <c r="E27" s="24">
        <f>'[3]Анализ 2017'!$CI$31</f>
        <v>14.04</v>
      </c>
      <c r="F27" s="24">
        <f>'[3]Анализ 2017'!$CL$31</f>
        <v>14.037371872107656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2017'!$CF$32/1000</f>
        <v>23.881900222222225</v>
      </c>
      <c r="E28" s="15">
        <f>'[3]Анализ 2017'!$CI$32/1000</f>
        <v>22.7282</v>
      </c>
      <c r="F28" s="15">
        <f>'[3]Анализ 2017'!$CL$32/1000</f>
        <v>24.83371538145953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28.827496520000008</v>
      </c>
      <c r="E30" s="15">
        <f>E15-E37</f>
        <v>29.249437688813565</v>
      </c>
      <c r="F30" s="15">
        <f>F15-F37</f>
        <v>35.56268771510758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28.827496520000008</v>
      </c>
      <c r="E31" s="15">
        <f>E30</f>
        <v>29.249437688813565</v>
      </c>
      <c r="F31" s="15">
        <f>F30</f>
        <v>35.56268771510758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2017'!$CF$42/1000</f>
        <v>0.060814266992</v>
      </c>
      <c r="E37" s="23">
        <f>'[3]Анализ 2017'!$CI$42/1000</f>
        <v>0.0582</v>
      </c>
      <c r="F37" s="23">
        <f>'[3]Анализ 2017'!$CL$42/1000</f>
        <v>0.14894400000000002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0.060814266992</v>
      </c>
      <c r="E38" s="23">
        <f>E37</f>
        <v>0.0582</v>
      </c>
      <c r="F38" s="23">
        <f>F37</f>
        <v>0.14894400000000002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3">
      <selection activeCell="F37" sqref="F37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'[10]1 полугодие'!$E$6+'[10]2 полугодие '!$E$6</f>
        <v>0.7</v>
      </c>
      <c r="E9" s="15">
        <f>D9</f>
        <v>0.7</v>
      </c>
      <c r="F9" s="15">
        <f>E9</f>
        <v>0.7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2017'!$CU$7/1000</f>
        <v>0.36504</v>
      </c>
      <c r="E11" s="15">
        <f>'[3]Анализ 2017'!$CX$7/1000</f>
        <v>0.36204000000000003</v>
      </c>
      <c r="F11" s="15">
        <f>'[13]Анализ 2017'!$EL$7/1000</f>
        <v>0.36529830259694074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2017'!$CU$14/1000</f>
        <v>0.30541999999999997</v>
      </c>
      <c r="E12" s="15">
        <f>'[3]Анализ 2017'!$CX$14/1000</f>
        <v>0.312269</v>
      </c>
      <c r="F12" s="15">
        <f>'[13]Анализ 2017'!$EL$14/1000</f>
        <v>0.315075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2017'!$CU$47/1000</f>
        <v>11.927732503452004</v>
      </c>
      <c r="E15" s="15">
        <f>'[3]Анализ 2017'!$CX$47/1000</f>
        <v>12.39084532</v>
      </c>
      <c r="F15" s="15">
        <f>'[13]Анализ 2017'!$EL$48/1000</f>
        <v>20.668650165232886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11.927732503452004</v>
      </c>
      <c r="E16" s="15">
        <f>E15</f>
        <v>12.39084532</v>
      </c>
      <c r="F16" s="15">
        <f>F15</f>
        <v>20.668650165232886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2017'!$CU$24/1000</f>
        <v>4.614801860000001</v>
      </c>
      <c r="E20" s="15">
        <f>'[3]Анализ 2017'!$CX$24/1000</f>
        <v>5.2272</v>
      </c>
      <c r="F20" s="15">
        <f>'[13]Анализ 2017'!$EL$24/1000</f>
        <v>5.647796185371709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'[3]Анализ 2017'!$CU$22/'[3]Анализ 2017'!$CU$7*1000</f>
        <v>535.0708141573526</v>
      </c>
      <c r="E21" s="15">
        <f>'[3]Анализ 2017'!$CX$22/'[3]Анализ 2017'!$CX$7*1000</f>
        <v>507.52403049386805</v>
      </c>
      <c r="F21" s="15">
        <f>'[13]Анализ 2017'!$EL$19*1.45/'[13]Анализ 2017'!$EL$7*1000</f>
        <v>507.7426801193238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2017'!$CU$34/1000</f>
        <v>1.52856478</v>
      </c>
      <c r="E25" s="15">
        <f>'[3]Анализ 2017'!$CX$34/1000</f>
        <v>0.11934</v>
      </c>
      <c r="F25" s="15">
        <f>'[13]Анализ 2017'!$EL$34/1000</f>
        <v>1.52856478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2017'!$CU$31</f>
        <v>11</v>
      </c>
      <c r="E27" s="24">
        <f>'[3]Анализ 2017'!$CX$31</f>
        <v>16.5</v>
      </c>
      <c r="F27" s="24">
        <f>'[3]Анализ 2017'!$DA$31</f>
        <v>16.491000835391922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2017'!$CU$32/1000</f>
        <v>22.239529393939392</v>
      </c>
      <c r="E28" s="15">
        <f>'[3]Анализ 2017'!$CX$32/1000</f>
        <v>23.52387</v>
      </c>
      <c r="F28" s="15">
        <f>'[3]Анализ 2017'!$DA$32/1000</f>
        <v>26.70713872785552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11.877568360000005</v>
      </c>
      <c r="E30" s="15">
        <f>E15-E37</f>
        <v>12.38384532</v>
      </c>
      <c r="F30" s="15">
        <f>F15-F37</f>
        <v>20.523666165232886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11.877568360000005</v>
      </c>
      <c r="E31" s="15">
        <f>E30</f>
        <v>12.38384532</v>
      </c>
      <c r="F31" s="15">
        <f>F30</f>
        <v>20.523666165232886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2017'!$CU$42/1000</f>
        <v>0.050164143452</v>
      </c>
      <c r="E37" s="23">
        <f>'[3]Анализ 2017'!$CX$42/1000</f>
        <v>0.007</v>
      </c>
      <c r="F37" s="23">
        <f>'[13]Анализ 2017'!$EL$42/1000</f>
        <v>0.144984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0.050164143452</v>
      </c>
      <c r="E38" s="23">
        <f>E37</f>
        <v>0.007</v>
      </c>
      <c r="F38" s="23">
        <f>F37</f>
        <v>0.144984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40">
      <selection activeCell="F30" sqref="F30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'[11]1 полугодие'!$E$6+'[11]2 полугодие '!$E$6</f>
        <v>0.52</v>
      </c>
      <c r="E9" s="15">
        <f>D9</f>
        <v>0.52</v>
      </c>
      <c r="F9" s="15">
        <f>E9</f>
        <v>0.52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2017'!$DJ$7/1000</f>
        <v>0.18996</v>
      </c>
      <c r="E11" s="15">
        <f>'[3]Анализ 2017'!$DM$7/1000</f>
        <v>0.1761493800078497</v>
      </c>
      <c r="F11" s="15">
        <f>'[13]Анализ 2017'!$FH$7/1000</f>
        <v>0.18237042423142796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2017'!$DJ$14/1000</f>
        <v>0.141486</v>
      </c>
      <c r="E12" s="15">
        <f>'[3]Анализ 2017'!$DM$14/1000</f>
        <v>0.158152</v>
      </c>
      <c r="F12" s="15">
        <f>'[13]Анализ 2017'!$FH$14/1000</f>
        <v>0.155638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2017'!$DJ$47/1000</f>
        <v>6.766305826531</v>
      </c>
      <c r="E15" s="15">
        <f>'[3]Анализ 2017'!$DM$47/1000</f>
        <v>8.835604288305085</v>
      </c>
      <c r="F15" s="15">
        <f>'[13]Анализ 2017'!$FH$48/1000</f>
        <v>9.967236861133596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6.766305826531</v>
      </c>
      <c r="E16" s="15">
        <f>E15</f>
        <v>8.835604288305085</v>
      </c>
      <c r="F16" s="15">
        <f>F15</f>
        <v>9.967236861133596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2017'!$DJ$24/1000</f>
        <v>2.6202608899999995</v>
      </c>
      <c r="E20" s="15">
        <f>'[3]Анализ 2017'!$DM$24/1000</f>
        <v>2.62942</v>
      </c>
      <c r="F20" s="15">
        <f>'[13]Анализ 2017'!$FH$24/1000</f>
        <v>2.818241107743282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'[3]Анализ 2017'!$DJ$22/'[3]Анализ 2017'!$DJ$7*1000</f>
        <v>504.2635291640345</v>
      </c>
      <c r="E21" s="15">
        <f>'[3]Анализ 2017'!$DM$22/'[3]Анализ 2017'!$DM$7*1000</f>
        <v>507.481207121004</v>
      </c>
      <c r="F21" s="15">
        <f>'[13]Анализ 2017'!$FH$19*1.45/'[13]Анализ 2017'!$FH$7*1000</f>
        <v>507.49999999999994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2017'!$DJ$34/1000</f>
        <v>0.09976274</v>
      </c>
      <c r="E25" s="15">
        <f>'[3]Анализ 2017'!$DM$34/1000</f>
        <v>0.00845</v>
      </c>
      <c r="F25" s="15">
        <f>'[13]Анализ 2017'!$FH$34/1000</f>
        <v>0.09976274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2017'!$DJ$31</f>
        <v>11</v>
      </c>
      <c r="E27" s="24">
        <f>'[3]Анализ 2017'!$DM$31</f>
        <v>9.994566503643473</v>
      </c>
      <c r="F27" s="24">
        <f>'[3]Анализ 2017'!$DP$31</f>
        <v>9.994566503643473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2017'!$DJ$32/1000</f>
        <v>17.534565075757577</v>
      </c>
      <c r="E28" s="15">
        <f>'[3]Анализ 2017'!$DM$32/1000</f>
        <v>31.563209999999998</v>
      </c>
      <c r="F28" s="15">
        <f>'[3]Анализ 2017'!$DP$32/1000</f>
        <v>31.565871823715316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6.71906474</v>
      </c>
      <c r="E30" s="15">
        <f>E15-E37</f>
        <v>8.821604288305085</v>
      </c>
      <c r="F30" s="15">
        <f>F15-F37</f>
        <v>9.885756861133597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6.71906474</v>
      </c>
      <c r="E31" s="15">
        <f>E30</f>
        <v>8.821604288305085</v>
      </c>
      <c r="F31" s="15">
        <f>F30</f>
        <v>9.885756861133597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2017'!$DJ$42/1000</f>
        <v>0.047241086530999996</v>
      </c>
      <c r="E37" s="23">
        <f>'[3]Анализ 2017'!$DM$42/1000</f>
        <v>0.014</v>
      </c>
      <c r="F37" s="23">
        <f>'[13]Анализ 2017'!$FH$42/1000</f>
        <v>0.08147999999999998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0.047241086530999996</v>
      </c>
      <c r="E38" s="23">
        <f>E37</f>
        <v>0.014</v>
      </c>
      <c r="F38" s="23">
        <f>F37</f>
        <v>0.08147999999999998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34">
      <selection activeCell="D39" sqref="D39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'[12]1 полугодие'!$E$6+'[12]2 полугодие '!$E$6</f>
        <v>0.52</v>
      </c>
      <c r="E9" s="15">
        <f>D9</f>
        <v>0.52</v>
      </c>
      <c r="F9" s="15">
        <f>E9</f>
        <v>0.52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2017'!$DY$7/1000</f>
        <v>0.17904699999999998</v>
      </c>
      <c r="E11" s="15">
        <f>'[3]Анализ 2017'!$EB$7/1000</f>
        <v>0.18458474323062557</v>
      </c>
      <c r="F11" s="15">
        <f>'[3]Анализ 2017'!$EE$7/1000</f>
        <v>0.1708712640134637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2017'!$DY$14/1000</f>
        <v>0.149832</v>
      </c>
      <c r="E12" s="15">
        <f>'[3]Анализ 2017'!$EB$14/1000</f>
        <v>0.162441</v>
      </c>
      <c r="F12" s="15">
        <f>'[3]Анализ 2017'!$EE$14/1000</f>
        <v>0.15047000000000002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2017'!$DY$47/1000</f>
        <v>6.645380989316999</v>
      </c>
      <c r="E15" s="15">
        <f>'[3]Анализ 2017'!$EB$47/1000</f>
        <v>8.567219068135593</v>
      </c>
      <c r="F15" s="15">
        <f>'[3]Анализ 2017'!$EE$47/1000</f>
        <v>9.469465191544636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6.645380989316999</v>
      </c>
      <c r="E16" s="15">
        <f>E15</f>
        <v>8.567219068135593</v>
      </c>
      <c r="F16" s="15">
        <f>F15</f>
        <v>9.469465191544636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2017'!$DY$24/1000</f>
        <v>2.68807641</v>
      </c>
      <c r="E20" s="15">
        <f>'[3]Анализ 2017'!$EB$24/1000</f>
        <v>2.46404</v>
      </c>
      <c r="F20" s="15">
        <f>'[3]Анализ 2017'!$EE$24/1000</f>
        <v>2.362287315556204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'[3]Анализ 2017'!$DY$22/'[3]Анализ 2017'!$DY$7*1000</f>
        <v>555.9249805916882</v>
      </c>
      <c r="E21" s="15">
        <f>'[3]Анализ 2017'!$EB$22/'[3]Анализ 2017'!$EB$7*1000</f>
        <v>453.88908386280644</v>
      </c>
      <c r="F21" s="15">
        <f>'[3]Анализ 2017'!$EE$22/'[3]Анализ 2017'!$EE$7*1000</f>
        <v>454.0210570264961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2017'!$DY$34/1000</f>
        <v>0.01305941</v>
      </c>
      <c r="E25" s="15">
        <f>'[3]Анализ 2017'!$EB$34/1000</f>
        <v>0.008447280000000003</v>
      </c>
      <c r="F25" s="15">
        <f>'[3]Анализ 2017'!$EE$34/1000</f>
        <v>0.01305941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2017'!$DY$31</f>
        <v>11</v>
      </c>
      <c r="E27" s="24">
        <f>'[3]Анализ 2017'!$EB$31</f>
        <v>9.14697765662211</v>
      </c>
      <c r="F27" s="24">
        <f>'[3]Анализ 2017'!$EE$31</f>
        <v>9.123550949735636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2017'!$DY$32/1000</f>
        <v>16.976380833333334</v>
      </c>
      <c r="E28" s="15">
        <f>'[3]Анализ 2017'!$EB$32/1000</f>
        <v>33.829860000000004</v>
      </c>
      <c r="F28" s="15">
        <f>'[3]Анализ 2017'!$EE$32/1000</f>
        <v>33.83889026457127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6.596796469999999</v>
      </c>
      <c r="E30" s="15">
        <f>E15-E37</f>
        <v>8.553219068135594</v>
      </c>
      <c r="F30" s="15">
        <f>F15-F37</f>
        <v>9.378121191544636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6.596796469999999</v>
      </c>
      <c r="E31" s="15">
        <f>E30</f>
        <v>8.553219068135594</v>
      </c>
      <c r="F31" s="15">
        <f>F30</f>
        <v>9.378121191544636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2017'!$DY$42/1000</f>
        <v>0.048584519317</v>
      </c>
      <c r="E37" s="23">
        <f>'[3]Анализ 2017'!$EB$42/1000</f>
        <v>0.014</v>
      </c>
      <c r="F37" s="23">
        <f>'[3]Анализ 2017'!$EE$42/1000</f>
        <v>0.091344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0.048584519317</v>
      </c>
      <c r="E38" s="23">
        <f>E37</f>
        <v>0.014</v>
      </c>
      <c r="F38" s="23">
        <f>F37</f>
        <v>0.091344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Гирфанутдинова Александра Эдуардовна</cp:lastModifiedBy>
  <cp:lastPrinted>2016-05-17T23:39:16Z</cp:lastPrinted>
  <dcterms:created xsi:type="dcterms:W3CDTF">2014-08-15T10:06:32Z</dcterms:created>
  <dcterms:modified xsi:type="dcterms:W3CDTF">2016-10-31T23:24:19Z</dcterms:modified>
  <cp:category/>
  <cp:version/>
  <cp:contentType/>
  <cp:contentStatus/>
</cp:coreProperties>
</file>